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.outlaw-ggmbh.de/my/personal/os/Documents/Outlaw gGmbH/Region S/KTP/Team/Vorlagen für Homepage/für Tagespflegepersonen/"/>
    </mc:Choice>
  </mc:AlternateContent>
  <xr:revisionPtr revIDLastSave="0" documentId="8_{3C6115A7-296D-40DE-8774-8AAE7A2CC72D}" xr6:coauthVersionLast="36" xr6:coauthVersionMax="36" xr10:uidLastSave="{00000000-0000-0000-0000-000000000000}"/>
  <bookViews>
    <workbookView xWindow="120" yWindow="135" windowWidth="15600" windowHeight="9795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Tabelle1!$A$1:$AK$36</definedName>
    <definedName name="Feiertage">Tabelle1!$AO$2:$AO$16</definedName>
  </definedNames>
  <calcPr calcId="191029"/>
</workbook>
</file>

<file path=xl/calcChain.xml><?xml version="1.0" encoding="utf-8"?>
<calcChain xmlns="http://schemas.openxmlformats.org/spreadsheetml/2006/main">
  <c r="AJ27" i="1" l="1"/>
  <c r="AJ21" i="1"/>
  <c r="AJ15" i="1"/>
  <c r="AJ9" i="1"/>
  <c r="W34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C3" i="1"/>
  <c r="O39" i="1"/>
  <c r="AE39" i="1"/>
  <c r="AD39" i="1"/>
  <c r="AC39" i="1"/>
  <c r="AB39" i="1"/>
  <c r="AA39" i="1"/>
  <c r="Y39" i="1"/>
  <c r="X39" i="1"/>
  <c r="W39" i="1"/>
  <c r="V39" i="1"/>
  <c r="U39" i="1"/>
  <c r="S39" i="1"/>
  <c r="R39" i="1"/>
  <c r="Q39" i="1"/>
  <c r="P39" i="1"/>
  <c r="M39" i="1"/>
  <c r="L39" i="1"/>
  <c r="K39" i="1"/>
  <c r="J39" i="1"/>
  <c r="I39" i="1"/>
  <c r="G39" i="1"/>
  <c r="F39" i="1"/>
  <c r="E39" i="1"/>
  <c r="D39" i="1"/>
  <c r="C39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C38" i="1"/>
  <c r="AJ34" i="1"/>
  <c r="AJ33" i="1"/>
  <c r="AJ32" i="1"/>
  <c r="AJ31" i="1"/>
  <c r="AJ30" i="1"/>
  <c r="AJ29" i="1"/>
  <c r="AJ26" i="1"/>
  <c r="AJ25" i="1"/>
  <c r="AJ24" i="1"/>
  <c r="AJ23" i="1"/>
  <c r="AJ20" i="1"/>
  <c r="AJ19" i="1"/>
  <c r="AJ18" i="1"/>
  <c r="AJ17" i="1"/>
  <c r="AJ14" i="1"/>
  <c r="AJ13" i="1"/>
  <c r="AJ12" i="1"/>
  <c r="AJ11" i="1"/>
  <c r="AJ8" i="1"/>
  <c r="AJ7" i="1"/>
  <c r="AJ6" i="1"/>
  <c r="AJ5" i="1"/>
  <c r="P34" i="1" l="1"/>
  <c r="F34" i="1"/>
  <c r="AI28" i="1"/>
  <c r="AI22" i="1"/>
  <c r="AI16" i="1"/>
  <c r="AI10" i="1"/>
  <c r="AI4" i="1"/>
  <c r="AO2" i="1" l="1"/>
  <c r="AO6" i="1"/>
  <c r="AO11" i="1"/>
  <c r="AO10" i="1"/>
  <c r="AO4" i="1"/>
  <c r="AO7" i="1" s="1"/>
  <c r="AO14" i="1"/>
  <c r="AO9" i="1" l="1"/>
  <c r="AO5" i="1"/>
  <c r="AO3" i="1"/>
  <c r="AO12" i="1"/>
  <c r="AO16" i="1"/>
  <c r="AO13" i="1"/>
  <c r="AO15" i="1"/>
  <c r="AO8" i="1"/>
</calcChain>
</file>

<file path=xl/sharedStrings.xml><?xml version="1.0" encoding="utf-8"?>
<sst xmlns="http://schemas.openxmlformats.org/spreadsheetml/2006/main" count="110" uniqueCount="48">
  <si>
    <t>Kind</t>
  </si>
  <si>
    <t>TPP 2</t>
  </si>
  <si>
    <t>TPP 1</t>
  </si>
  <si>
    <t>TPP 3</t>
  </si>
  <si>
    <t>TPP 4</t>
  </si>
  <si>
    <t>ETP</t>
  </si>
  <si>
    <t>fremde</t>
  </si>
  <si>
    <t>Kinder</t>
  </si>
  <si>
    <t>Jahr:</t>
  </si>
  <si>
    <t>Monat:</t>
  </si>
  <si>
    <t>Feiertage</t>
  </si>
  <si>
    <t>Neujahr</t>
  </si>
  <si>
    <t>Karfreitag</t>
  </si>
  <si>
    <t>Ostersonntag</t>
  </si>
  <si>
    <t>Ostermontag</t>
  </si>
  <si>
    <t>1. Mai</t>
  </si>
  <si>
    <t>Himmelfahrt</t>
  </si>
  <si>
    <t>Pfingstsonntag</t>
  </si>
  <si>
    <t>Pfingstmontag</t>
  </si>
  <si>
    <t>deutsche Einheit</t>
  </si>
  <si>
    <t>Reformationstag</t>
  </si>
  <si>
    <t>Buß- und Bettag</t>
  </si>
  <si>
    <t>Heiligabend</t>
  </si>
  <si>
    <t>Weihnachten 1</t>
  </si>
  <si>
    <t>Weihnachten 2</t>
  </si>
  <si>
    <t>Silvester</t>
  </si>
  <si>
    <t>Gesamt:</t>
  </si>
  <si>
    <t>Unterschrift:</t>
  </si>
  <si>
    <t>U:</t>
  </si>
  <si>
    <t>K:</t>
  </si>
  <si>
    <t>F:</t>
  </si>
  <si>
    <t>A:</t>
  </si>
  <si>
    <t>B:</t>
  </si>
  <si>
    <t>S:</t>
  </si>
  <si>
    <t>Anzahl Ersatzbetreuungstage:</t>
  </si>
  <si>
    <t>Anzahl betreute Kinder:</t>
  </si>
  <si>
    <t>zu Ersatzbetreuungstage:</t>
  </si>
  <si>
    <t>zu betreute Kinder:</t>
  </si>
  <si>
    <t>Anzahl "x":</t>
  </si>
  <si>
    <r>
      <t xml:space="preserve"> für Kindertages- und Ersatztagespflegepersonen:   Urlaub   </t>
    </r>
    <r>
      <rPr>
        <b/>
        <sz val="9"/>
        <rFont val="Arial"/>
        <family val="2"/>
      </rPr>
      <t>U</t>
    </r>
    <r>
      <rPr>
        <sz val="9"/>
        <rFont val="Arial"/>
        <family val="2"/>
      </rPr>
      <t xml:space="preserve">,    Krank  </t>
    </r>
    <r>
      <rPr>
        <b/>
        <sz val="9"/>
        <rFont val="Arial"/>
        <family val="2"/>
      </rPr>
      <t xml:space="preserve"> K</t>
    </r>
    <r>
      <rPr>
        <sz val="9"/>
        <rFont val="Arial"/>
        <family val="2"/>
      </rPr>
      <t xml:space="preserve">,    Fortbildung  </t>
    </r>
    <r>
      <rPr>
        <b/>
        <sz val="9"/>
        <rFont val="Arial"/>
        <family val="2"/>
      </rPr>
      <t xml:space="preserve"> F</t>
    </r>
    <r>
      <rPr>
        <sz val="9"/>
        <rFont val="Arial"/>
        <family val="2"/>
      </rPr>
      <t xml:space="preserve">,    Absatz Fortbildung   </t>
    </r>
    <r>
      <rPr>
        <b/>
        <sz val="9"/>
        <rFont val="Arial"/>
        <family val="2"/>
      </rPr>
      <t>A</t>
    </r>
    <r>
      <rPr>
        <sz val="9"/>
        <rFont val="Arial"/>
        <family val="2"/>
      </rPr>
      <t xml:space="preserve"> ,   Begleitung  </t>
    </r>
    <r>
      <rPr>
        <b/>
        <sz val="9"/>
        <rFont val="Arial"/>
        <family val="2"/>
      </rPr>
      <t xml:space="preserve"> B </t>
    </r>
    <r>
      <rPr>
        <sz val="9"/>
        <rFont val="Arial"/>
        <family val="2"/>
      </rPr>
      <t xml:space="preserve">,   Stützpunkttag  </t>
    </r>
    <r>
      <rPr>
        <b/>
        <sz val="9"/>
        <rFont val="Arial"/>
        <family val="2"/>
      </rPr>
      <t xml:space="preserve"> S</t>
    </r>
    <r>
      <rPr>
        <sz val="9"/>
        <rFont val="Arial"/>
        <family val="2"/>
      </rPr>
      <t xml:space="preserve"> .</t>
    </r>
  </si>
  <si>
    <t>Bitte tragen Sie in die Tabelle ein: anwesende Kinder X, Urlaub U, Krank K, Fortbildung F, Ausgleichstag Fortbildung A, Begleitung  B, Stützpunkttag S.</t>
  </si>
  <si>
    <t>B+S:</t>
  </si>
  <si>
    <t>Name 1</t>
  </si>
  <si>
    <t>Name 2</t>
  </si>
  <si>
    <t>Name 3</t>
  </si>
  <si>
    <t>Name 4</t>
  </si>
  <si>
    <t>Name 5</t>
  </si>
  <si>
    <t>PKN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</si>
</sst>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"/>
    <numFmt numFmtId="165" formatCode="d/mmm"/>
    <numFmt numFmtId="166" formatCode="dd/mm/yy;@"/>
    <numFmt numFmtId="167" formatCode="d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0" xfId="0" applyFont="1"/>
    <xf numFmtId="167" fontId="0" fillId="0" borderId="1" xfId="0" applyNumberFormat="1" applyBorder="1" applyAlignment="1"/>
    <xf numFmtId="0" fontId="0" fillId="2" borderId="1" xfId="0" applyFill="1" applyBorder="1"/>
    <xf numFmtId="0" fontId="0" fillId="0" borderId="1" xfId="0" applyBorder="1"/>
    <xf numFmtId="0" fontId="0" fillId="0" borderId="0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5" fillId="0" borderId="0" xfId="1" applyFont="1" applyFill="1" applyBorder="1" applyAlignment="1" applyProtection="1">
      <alignment vertical="center"/>
    </xf>
    <xf numFmtId="164" fontId="5" fillId="0" borderId="0" xfId="1" applyNumberFormat="1" applyFont="1" applyFill="1" applyBorder="1" applyAlignment="1" applyProtection="1">
      <alignment horizontal="left" vertical="center"/>
    </xf>
    <xf numFmtId="166" fontId="5" fillId="0" borderId="0" xfId="1" applyNumberFormat="1" applyFont="1" applyFill="1" applyBorder="1" applyAlignment="1" applyProtection="1">
      <alignment horizontal="right" vertical="center"/>
    </xf>
    <xf numFmtId="165" fontId="5" fillId="0" borderId="0" xfId="1" applyNumberFormat="1" applyFont="1" applyFill="1" applyBorder="1" applyAlignment="1" applyProtection="1">
      <alignment horizontal="right" vertical="center"/>
    </xf>
    <xf numFmtId="0" fontId="3" fillId="0" borderId="0" xfId="1" applyFont="1" applyFill="1" applyBorder="1" applyAlignment="1" applyProtection="1">
      <alignment vertical="center"/>
    </xf>
    <xf numFmtId="164" fontId="4" fillId="0" borderId="0" xfId="1" applyNumberFormat="1" applyFont="1" applyFill="1" applyBorder="1" applyAlignment="1" applyProtection="1">
      <alignment horizontal="left" vertical="center"/>
    </xf>
    <xf numFmtId="165" fontId="4" fillId="0" borderId="0" xfId="1" applyNumberFormat="1" applyFont="1" applyFill="1" applyBorder="1" applyAlignment="1" applyProtection="1">
      <alignment horizontal="right" vertical="center"/>
    </xf>
    <xf numFmtId="0" fontId="0" fillId="3" borderId="6" xfId="0" applyFill="1" applyBorder="1"/>
    <xf numFmtId="0" fontId="0" fillId="3" borderId="7" xfId="0" applyFill="1" applyBorder="1"/>
    <xf numFmtId="0" fontId="0" fillId="3" borderId="11" xfId="0" applyFill="1" applyBorder="1"/>
    <xf numFmtId="0" fontId="0" fillId="3" borderId="1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2" xfId="0" applyFill="1" applyBorder="1"/>
    <xf numFmtId="0" fontId="0" fillId="0" borderId="0" xfId="0" applyFill="1" applyBorder="1"/>
    <xf numFmtId="0" fontId="0" fillId="0" borderId="0" xfId="0" applyFill="1"/>
    <xf numFmtId="0" fontId="0" fillId="3" borderId="16" xfId="0" applyFill="1" applyBorder="1"/>
    <xf numFmtId="0" fontId="0" fillId="3" borderId="17" xfId="0" applyFill="1" applyBorder="1"/>
    <xf numFmtId="0" fontId="0" fillId="3" borderId="18" xfId="0" applyFill="1" applyBorder="1"/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Protection="1">
      <protection locked="0"/>
    </xf>
    <xf numFmtId="0" fontId="6" fillId="0" borderId="0" xfId="0" applyFont="1"/>
    <xf numFmtId="0" fontId="0" fillId="2" borderId="1" xfId="0" applyFont="1" applyFill="1" applyBorder="1" applyAlignment="1">
      <alignment horizontal="left"/>
    </xf>
  </cellXfs>
  <cellStyles count="2">
    <cellStyle name="Standard" xfId="0" builtinId="0"/>
    <cellStyle name="Standard_Kalender(1)" xfId="1" xr:uid="{00000000-0005-0000-0000-000001000000}"/>
  </cellStyles>
  <dxfs count="4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39"/>
  <sheetViews>
    <sheetView tabSelected="1" view="pageLayout" topLeftCell="A7" zoomScaleNormal="100" workbookViewId="0">
      <selection activeCell="B4" sqref="B4"/>
    </sheetView>
  </sheetViews>
  <sheetFormatPr baseColWidth="10" defaultRowHeight="15" x14ac:dyDescent="0.25"/>
  <cols>
    <col min="1" max="1" width="9" customWidth="1"/>
    <col min="2" max="2" width="19.85546875" customWidth="1"/>
    <col min="3" max="33" width="2.85546875" customWidth="1"/>
    <col min="34" max="34" width="1.42578125" customWidth="1"/>
    <col min="35" max="35" width="4.5703125" customWidth="1"/>
    <col min="36" max="36" width="4.85546875" customWidth="1"/>
    <col min="37" max="38" width="14.5703125" customWidth="1"/>
    <col min="39" max="41" width="11.42578125" hidden="1" customWidth="1"/>
  </cols>
  <sheetData>
    <row r="1" spans="1:41" ht="14.45" customHeight="1" x14ac:dyDescent="0.25">
      <c r="A1" s="1" t="s">
        <v>9</v>
      </c>
      <c r="B1" s="35">
        <v>11</v>
      </c>
      <c r="AN1" t="s">
        <v>10</v>
      </c>
    </row>
    <row r="2" spans="1:41" ht="14.45" customHeight="1" thickBot="1" x14ac:dyDescent="0.3">
      <c r="A2" s="2" t="s">
        <v>8</v>
      </c>
      <c r="B2" s="36">
        <v>2021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I2" s="8" t="s">
        <v>26</v>
      </c>
      <c r="AJ2" s="9"/>
      <c r="AK2" s="6" t="s">
        <v>27</v>
      </c>
      <c r="AL2" s="7"/>
      <c r="AM2" s="13" t="s">
        <v>11</v>
      </c>
      <c r="AN2" s="14"/>
      <c r="AO2" s="15">
        <f>DATE(B2,1,1)</f>
        <v>44197</v>
      </c>
    </row>
    <row r="3" spans="1:41" ht="14.45" customHeight="1" x14ac:dyDescent="0.25">
      <c r="C3" s="4">
        <f>IF(MONTH(DATE($B$2,$B$1,COLUMN()-2))=$B$1,DATE($B$2,$B$1,COLUMN()-2),““)</f>
        <v>44501</v>
      </c>
      <c r="D3" s="4">
        <f>IF(MONTH(DATE($B$2,$B$1,COLUMN()-2))=$B$1,DATE($B$2,$B$1,COLUMN()-2),““)</f>
        <v>44502</v>
      </c>
      <c r="E3" s="4">
        <f>IF(MONTH(DATE($B$2,$B$1,COLUMN()-2))=$B$1,DATE($B$2,$B$1,COLUMN()-2),““)</f>
        <v>44503</v>
      </c>
      <c r="F3" s="4">
        <f>IF(MONTH(DATE($B$2,$B$1,COLUMN()-2))=$B$1,DATE($B$2,$B$1,COLUMN()-2),““)</f>
        <v>44504</v>
      </c>
      <c r="G3" s="4">
        <f>IF(MONTH(DATE($B$2,$B$1,COLUMN()-2))=$B$1,DATE($B$2,$B$1,COLUMN()-2),““)</f>
        <v>44505</v>
      </c>
      <c r="H3" s="4">
        <f>IF(MONTH(DATE($B$2,$B$1,COLUMN()-2))=$B$1,DATE($B$2,$B$1,COLUMN()-2),““)</f>
        <v>44506</v>
      </c>
      <c r="I3" s="4">
        <f>IF(MONTH(DATE($B$2,$B$1,COLUMN()-2))=$B$1,DATE($B$2,$B$1,COLUMN()-2),““)</f>
        <v>44507</v>
      </c>
      <c r="J3" s="4">
        <f>IF(MONTH(DATE($B$2,$B$1,COLUMN()-2))=$B$1,DATE($B$2,$B$1,COLUMN()-2),““)</f>
        <v>44508</v>
      </c>
      <c r="K3" s="4">
        <f>IF(MONTH(DATE($B$2,$B$1,COLUMN()-2))=$B$1,DATE($B$2,$B$1,COLUMN()-2),““)</f>
        <v>44509</v>
      </c>
      <c r="L3" s="4">
        <f>IF(MONTH(DATE($B$2,$B$1,COLUMN()-2))=$B$1,DATE($B$2,$B$1,COLUMN()-2),““)</f>
        <v>44510</v>
      </c>
      <c r="M3" s="4">
        <f>IF(MONTH(DATE($B$2,$B$1,COLUMN()-2))=$B$1,DATE($B$2,$B$1,COLUMN()-2),““)</f>
        <v>44511</v>
      </c>
      <c r="N3" s="4">
        <f>IF(MONTH(DATE($B$2,$B$1,COLUMN()-2))=$B$1,DATE($B$2,$B$1,COLUMN()-2),““)</f>
        <v>44512</v>
      </c>
      <c r="O3" s="4">
        <f>IF(MONTH(DATE($B$2,$B$1,COLUMN()-2))=$B$1,DATE($B$2,$B$1,COLUMN()-2),““)</f>
        <v>44513</v>
      </c>
      <c r="P3" s="4">
        <f>IF(MONTH(DATE($B$2,$B$1,COLUMN()-2))=$B$1,DATE($B$2,$B$1,COLUMN()-2),““)</f>
        <v>44514</v>
      </c>
      <c r="Q3" s="4">
        <f>IF(MONTH(DATE($B$2,$B$1,COLUMN()-2))=$B$1,DATE($B$2,$B$1,COLUMN()-2),““)</f>
        <v>44515</v>
      </c>
      <c r="R3" s="4">
        <f>IF(MONTH(DATE($B$2,$B$1,COLUMN()-2))=$B$1,DATE($B$2,$B$1,COLUMN()-2),““)</f>
        <v>44516</v>
      </c>
      <c r="S3" s="4">
        <f>IF(MONTH(DATE($B$2,$B$1,COLUMN()-2))=$B$1,DATE($B$2,$B$1,COLUMN()-2),““)</f>
        <v>44517</v>
      </c>
      <c r="T3" s="4">
        <f>IF(MONTH(DATE($B$2,$B$1,COLUMN()-2))=$B$1,DATE($B$2,$B$1,COLUMN()-2),““)</f>
        <v>44518</v>
      </c>
      <c r="U3" s="4">
        <f>IF(MONTH(DATE($B$2,$B$1,COLUMN()-2))=$B$1,DATE($B$2,$B$1,COLUMN()-2),““)</f>
        <v>44519</v>
      </c>
      <c r="V3" s="4">
        <f>IF(MONTH(DATE($B$2,$B$1,COLUMN()-2))=$B$1,DATE($B$2,$B$1,COLUMN()-2),““)</f>
        <v>44520</v>
      </c>
      <c r="W3" s="4">
        <f>IF(MONTH(DATE($B$2,$B$1,COLUMN()-2))=$B$1,DATE($B$2,$B$1,COLUMN()-2),““)</f>
        <v>44521</v>
      </c>
      <c r="X3" s="4">
        <f>IF(MONTH(DATE($B$2,$B$1,COLUMN()-2))=$B$1,DATE($B$2,$B$1,COLUMN()-2),““)</f>
        <v>44522</v>
      </c>
      <c r="Y3" s="4">
        <f>IF(MONTH(DATE($B$2,$B$1,COLUMN()-2))=$B$1,DATE($B$2,$B$1,COLUMN()-2),““)</f>
        <v>44523</v>
      </c>
      <c r="Z3" s="4">
        <f>IF(MONTH(DATE($B$2,$B$1,COLUMN()-2))=$B$1,DATE($B$2,$B$1,COLUMN()-2),““)</f>
        <v>44524</v>
      </c>
      <c r="AA3" s="4">
        <f>IF(MONTH(DATE($B$2,$B$1,COLUMN()-2))=$B$1,DATE($B$2,$B$1,COLUMN()-2),““)</f>
        <v>44525</v>
      </c>
      <c r="AB3" s="4">
        <f>IF(MONTH(DATE($B$2,$B$1,COLUMN()-2))=$B$1,DATE($B$2,$B$1,COLUMN()-2),““)</f>
        <v>44526</v>
      </c>
      <c r="AC3" s="4">
        <f>IF(MONTH(DATE($B$2,$B$1,COLUMN()-2))=$B$1,DATE($B$2,$B$1,COLUMN()-2),““)</f>
        <v>44527</v>
      </c>
      <c r="AD3" s="4">
        <f>IF(MONTH(DATE($B$2,$B$1,COLUMN()-2))=$B$1,DATE($B$2,$B$1,COLUMN()-2),““)</f>
        <v>44528</v>
      </c>
      <c r="AE3" s="4">
        <f>IF(MONTH(DATE($B$2,$B$1,COLUMN()-2))=$B$1,DATE($B$2,$B$1,COLUMN()-2),““)</f>
        <v>44529</v>
      </c>
      <c r="AF3" s="4">
        <f>IF(MONTH(DATE($B$2,$B$1,COLUMN()-2))=$B$1,DATE($B$2,$B$1,COLUMN()-2),““)</f>
        <v>44530</v>
      </c>
      <c r="AG3" s="4" t="e">
        <f>IF(MONTH(DATE($B$2,$B$1,COLUMN()-2))=$B$1,DATE($B$2,$B$1,COLUMN()-2),““)</f>
        <v>#NAME?</v>
      </c>
      <c r="AM3" s="13" t="s">
        <v>12</v>
      </c>
      <c r="AN3" s="14"/>
      <c r="AO3" s="15">
        <f>AO4-2</f>
        <v>44288</v>
      </c>
    </row>
    <row r="4" spans="1:41" ht="14.45" customHeight="1" x14ac:dyDescent="0.25">
      <c r="A4" s="38" t="s">
        <v>2</v>
      </c>
      <c r="B4" s="32" t="s">
        <v>42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I4" s="20" t="str">
        <f>B4</f>
        <v>Name 1</v>
      </c>
      <c r="AJ4" s="21"/>
      <c r="AK4" s="22"/>
      <c r="AL4" s="7"/>
      <c r="AM4" s="13" t="s">
        <v>13</v>
      </c>
      <c r="AN4" s="14"/>
      <c r="AO4" s="15">
        <f>7*ROUND((4&amp;-B2)/7+MOD(19*MOD(B2,19)-7,30)*0.14,)-6</f>
        <v>44290</v>
      </c>
    </row>
    <row r="5" spans="1:41" ht="14.45" customHeight="1" x14ac:dyDescent="0.25">
      <c r="A5" s="33" t="s">
        <v>47</v>
      </c>
      <c r="B5" s="33" t="s">
        <v>0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I5" s="23" t="s">
        <v>28</v>
      </c>
      <c r="AJ5" s="20">
        <f>COUNTIF(C4:AG4,"u")</f>
        <v>0</v>
      </c>
      <c r="AK5" s="10"/>
      <c r="AL5" s="7"/>
      <c r="AM5" s="13" t="s">
        <v>14</v>
      </c>
      <c r="AN5" s="14"/>
      <c r="AO5" s="15">
        <f>AO4+1</f>
        <v>44291</v>
      </c>
    </row>
    <row r="6" spans="1:41" ht="14.45" customHeight="1" x14ac:dyDescent="0.25">
      <c r="A6" s="33" t="s">
        <v>47</v>
      </c>
      <c r="B6" s="33" t="s">
        <v>0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I6" s="23" t="s">
        <v>29</v>
      </c>
      <c r="AJ6" s="20">
        <f>COUNTIF(C4:AG4,"k")</f>
        <v>0</v>
      </c>
      <c r="AK6" s="11"/>
      <c r="AL6" s="7"/>
      <c r="AM6" s="13" t="s">
        <v>15</v>
      </c>
      <c r="AN6" s="14"/>
      <c r="AO6" s="15">
        <f>DATE(B2,5,1)</f>
        <v>44317</v>
      </c>
    </row>
    <row r="7" spans="1:41" ht="14.45" customHeight="1" x14ac:dyDescent="0.25">
      <c r="A7" s="33" t="s">
        <v>47</v>
      </c>
      <c r="B7" s="33" t="s">
        <v>0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I7" s="23" t="s">
        <v>30</v>
      </c>
      <c r="AJ7" s="20">
        <f>COUNTIF(C4:AG4,"f")</f>
        <v>0</v>
      </c>
      <c r="AK7" s="11"/>
      <c r="AL7" s="7"/>
      <c r="AM7" s="13" t="s">
        <v>16</v>
      </c>
      <c r="AN7" s="14"/>
      <c r="AO7" s="15">
        <f>AO4+39</f>
        <v>44329</v>
      </c>
    </row>
    <row r="8" spans="1:41" ht="14.45" customHeight="1" x14ac:dyDescent="0.25">
      <c r="A8" s="33" t="s">
        <v>47</v>
      </c>
      <c r="B8" s="33" t="s">
        <v>0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I8" s="23" t="s">
        <v>31</v>
      </c>
      <c r="AJ8" s="20">
        <f>COUNTIF(C4:AG4,"a")</f>
        <v>0</v>
      </c>
      <c r="AK8" s="11"/>
      <c r="AL8" s="7"/>
      <c r="AM8" s="13" t="s">
        <v>17</v>
      </c>
      <c r="AN8" s="14"/>
      <c r="AO8" s="15">
        <f>AO4+49</f>
        <v>44339</v>
      </c>
    </row>
    <row r="9" spans="1:41" ht="14.45" customHeight="1" x14ac:dyDescent="0.25">
      <c r="A9" s="33" t="s">
        <v>47</v>
      </c>
      <c r="B9" s="33" t="s">
        <v>0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I9" s="23" t="s">
        <v>41</v>
      </c>
      <c r="AJ9" s="20">
        <f>COUNTIF(C4:AG4,"B")+COUNTIF(C4:AG4,"S")</f>
        <v>0</v>
      </c>
      <c r="AK9" s="12"/>
      <c r="AM9" s="13" t="s">
        <v>18</v>
      </c>
      <c r="AN9" s="14"/>
      <c r="AO9" s="15">
        <f>AO4+50</f>
        <v>44340</v>
      </c>
    </row>
    <row r="10" spans="1:41" ht="14.45" customHeight="1" x14ac:dyDescent="0.25">
      <c r="A10" s="38" t="s">
        <v>1</v>
      </c>
      <c r="B10" s="32" t="s">
        <v>43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I10" s="24" t="str">
        <f>B10</f>
        <v>Name 2</v>
      </c>
      <c r="AJ10" s="25"/>
      <c r="AK10" s="26"/>
      <c r="AL10" s="7"/>
      <c r="AM10" s="13" t="s">
        <v>19</v>
      </c>
      <c r="AN10" s="14"/>
      <c r="AO10" s="15">
        <f>DATE(B2,10,3)</f>
        <v>44472</v>
      </c>
    </row>
    <row r="11" spans="1:41" ht="14.45" customHeight="1" x14ac:dyDescent="0.25">
      <c r="A11" s="33" t="s">
        <v>47</v>
      </c>
      <c r="B11" s="33" t="s">
        <v>0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I11" s="23" t="s">
        <v>28</v>
      </c>
      <c r="AJ11" s="20">
        <f>COUNTIF(C10:AG10,"u")</f>
        <v>0</v>
      </c>
      <c r="AK11" s="10"/>
      <c r="AL11" s="7"/>
      <c r="AM11" s="13" t="s">
        <v>20</v>
      </c>
      <c r="AN11" s="14"/>
      <c r="AO11" s="15">
        <f>DATE(B2,10,31)</f>
        <v>44500</v>
      </c>
    </row>
    <row r="12" spans="1:41" ht="14.45" customHeight="1" x14ac:dyDescent="0.25">
      <c r="A12" s="33" t="s">
        <v>47</v>
      </c>
      <c r="B12" s="33" t="s">
        <v>0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I12" s="23" t="s">
        <v>29</v>
      </c>
      <c r="AJ12" s="20">
        <f>COUNTIF(C10:AG10,"k")</f>
        <v>0</v>
      </c>
      <c r="AK12" s="11"/>
      <c r="AL12" s="7"/>
      <c r="AM12" s="13" t="s">
        <v>21</v>
      </c>
      <c r="AN12" s="14"/>
      <c r="AO12" s="15">
        <f>AO14-WEEKDAY(AO14,2)-32</f>
        <v>44517</v>
      </c>
    </row>
    <row r="13" spans="1:41" ht="14.45" customHeight="1" x14ac:dyDescent="0.25">
      <c r="A13" s="33" t="s">
        <v>47</v>
      </c>
      <c r="B13" s="33" t="s">
        <v>0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I13" s="23" t="s">
        <v>30</v>
      </c>
      <c r="AJ13" s="20">
        <f>COUNTIF(C10:AG10,"f")</f>
        <v>0</v>
      </c>
      <c r="AK13" s="11"/>
      <c r="AL13" s="7"/>
      <c r="AM13" s="13" t="s">
        <v>22</v>
      </c>
      <c r="AN13" s="14"/>
      <c r="AO13" s="15">
        <f>AO14-1</f>
        <v>44554</v>
      </c>
    </row>
    <row r="14" spans="1:41" ht="14.45" customHeight="1" x14ac:dyDescent="0.25">
      <c r="A14" s="33" t="s">
        <v>47</v>
      </c>
      <c r="B14" s="33" t="s">
        <v>0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I14" s="23" t="s">
        <v>31</v>
      </c>
      <c r="AJ14" s="20">
        <f>COUNTIF(C10:AG10,"a")</f>
        <v>0</v>
      </c>
      <c r="AK14" s="11"/>
      <c r="AL14" s="7"/>
      <c r="AM14" s="13" t="s">
        <v>23</v>
      </c>
      <c r="AN14" s="14"/>
      <c r="AO14" s="15">
        <f>DATE(B2,12,25)</f>
        <v>44555</v>
      </c>
    </row>
    <row r="15" spans="1:41" ht="14.45" customHeight="1" x14ac:dyDescent="0.25">
      <c r="A15" s="33" t="s">
        <v>47</v>
      </c>
      <c r="B15" s="33" t="s">
        <v>0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I15" s="23" t="s">
        <v>41</v>
      </c>
      <c r="AJ15" s="20">
        <f>COUNTIF(C10:AG10,"B")+COUNTIF(C10:AG10,"S")</f>
        <v>0</v>
      </c>
      <c r="AK15" s="12"/>
      <c r="AM15" s="13" t="s">
        <v>24</v>
      </c>
      <c r="AN15" s="14"/>
      <c r="AO15" s="15">
        <f>AO14+1</f>
        <v>44556</v>
      </c>
    </row>
    <row r="16" spans="1:41" ht="14.45" customHeight="1" x14ac:dyDescent="0.25">
      <c r="A16" s="38" t="s">
        <v>3</v>
      </c>
      <c r="B16" s="32" t="s">
        <v>44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I16" s="24" t="str">
        <f>B16</f>
        <v>Name 3</v>
      </c>
      <c r="AJ16" s="25"/>
      <c r="AK16" s="26"/>
      <c r="AL16" s="7"/>
      <c r="AM16" s="13" t="s">
        <v>25</v>
      </c>
      <c r="AN16" s="14"/>
      <c r="AO16" s="15">
        <f>AO14+6</f>
        <v>44561</v>
      </c>
    </row>
    <row r="17" spans="1:41" ht="14.45" customHeight="1" x14ac:dyDescent="0.25">
      <c r="A17" s="33" t="s">
        <v>47</v>
      </c>
      <c r="B17" s="33" t="s">
        <v>0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I17" s="23" t="s">
        <v>28</v>
      </c>
      <c r="AJ17" s="20">
        <f>COUNTIF(C16:AG16,"u")</f>
        <v>0</v>
      </c>
      <c r="AK17" s="10"/>
      <c r="AL17" s="7"/>
      <c r="AM17" s="13"/>
      <c r="AN17" s="14"/>
      <c r="AO17" s="16"/>
    </row>
    <row r="18" spans="1:41" ht="14.45" customHeight="1" x14ac:dyDescent="0.25">
      <c r="A18" s="33" t="s">
        <v>47</v>
      </c>
      <c r="B18" s="33" t="s">
        <v>0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I18" s="23" t="s">
        <v>29</v>
      </c>
      <c r="AJ18" s="20">
        <f>COUNTIF(C16:AG16,"k")</f>
        <v>0</v>
      </c>
      <c r="AK18" s="11"/>
      <c r="AL18" s="7"/>
      <c r="AM18" s="13"/>
      <c r="AN18" s="14"/>
      <c r="AO18" s="16"/>
    </row>
    <row r="19" spans="1:41" ht="14.45" customHeight="1" x14ac:dyDescent="0.25">
      <c r="A19" s="33" t="s">
        <v>47</v>
      </c>
      <c r="B19" s="33" t="s">
        <v>0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I19" s="23" t="s">
        <v>30</v>
      </c>
      <c r="AJ19" s="20">
        <f>COUNTIF(C16:AG16,"f")</f>
        <v>0</v>
      </c>
      <c r="AK19" s="11"/>
      <c r="AL19" s="7"/>
      <c r="AM19" s="13"/>
      <c r="AN19" s="14"/>
      <c r="AO19" s="16"/>
    </row>
    <row r="20" spans="1:41" ht="14.45" customHeight="1" x14ac:dyDescent="0.25">
      <c r="A20" s="33" t="s">
        <v>47</v>
      </c>
      <c r="B20" s="33" t="s">
        <v>0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I20" s="23" t="s">
        <v>31</v>
      </c>
      <c r="AJ20" s="20">
        <f>COUNTIF(C16:AG16,"a")</f>
        <v>0</v>
      </c>
      <c r="AK20" s="11"/>
      <c r="AL20" s="7"/>
      <c r="AM20" s="13"/>
      <c r="AN20" s="14"/>
      <c r="AO20" s="16"/>
    </row>
    <row r="21" spans="1:41" ht="14.45" customHeight="1" x14ac:dyDescent="0.25">
      <c r="A21" s="33" t="s">
        <v>47</v>
      </c>
      <c r="B21" s="33" t="s">
        <v>0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I21" s="23" t="s">
        <v>41</v>
      </c>
      <c r="AJ21" s="20">
        <f>COUNTIF(C16:AG16,"B")+COUNTIF(C16:AG16,"S")</f>
        <v>0</v>
      </c>
      <c r="AK21" s="12"/>
      <c r="AM21" s="17"/>
      <c r="AN21" s="18"/>
      <c r="AO21" s="19"/>
    </row>
    <row r="22" spans="1:41" ht="14.45" customHeight="1" x14ac:dyDescent="0.25">
      <c r="A22" s="38" t="s">
        <v>4</v>
      </c>
      <c r="B22" s="32" t="s">
        <v>45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I22" s="24" t="str">
        <f>B22</f>
        <v>Name 4</v>
      </c>
      <c r="AJ22" s="25"/>
      <c r="AK22" s="26"/>
      <c r="AL22" s="7"/>
    </row>
    <row r="23" spans="1:41" ht="14.45" customHeight="1" x14ac:dyDescent="0.25">
      <c r="A23" s="33" t="s">
        <v>47</v>
      </c>
      <c r="B23" s="33" t="s">
        <v>0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I23" s="23" t="s">
        <v>28</v>
      </c>
      <c r="AJ23" s="20">
        <f>COUNTIF(C22:AG22,"u")</f>
        <v>0</v>
      </c>
      <c r="AK23" s="10"/>
      <c r="AL23" s="7"/>
    </row>
    <row r="24" spans="1:41" ht="14.45" customHeight="1" x14ac:dyDescent="0.25">
      <c r="A24" s="33" t="s">
        <v>47</v>
      </c>
      <c r="B24" s="33" t="s">
        <v>0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I24" s="23" t="s">
        <v>29</v>
      </c>
      <c r="AJ24" s="20">
        <f>COUNTIF(C22:AG22,"k")</f>
        <v>0</v>
      </c>
      <c r="AK24" s="11"/>
      <c r="AL24" s="7"/>
    </row>
    <row r="25" spans="1:41" ht="14.45" customHeight="1" x14ac:dyDescent="0.25">
      <c r="A25" s="33" t="s">
        <v>47</v>
      </c>
      <c r="B25" s="33" t="s">
        <v>0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I25" s="23" t="s">
        <v>30</v>
      </c>
      <c r="AJ25" s="20">
        <f>COUNTIF(C22:AG22,"f")</f>
        <v>0</v>
      </c>
      <c r="AK25" s="11"/>
      <c r="AL25" s="7"/>
    </row>
    <row r="26" spans="1:41" ht="14.45" customHeight="1" x14ac:dyDescent="0.25">
      <c r="A26" s="33" t="s">
        <v>47</v>
      </c>
      <c r="B26" s="33" t="s">
        <v>0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I26" s="23" t="s">
        <v>31</v>
      </c>
      <c r="AJ26" s="20">
        <f>COUNTIF(C22:AG22,"a")</f>
        <v>0</v>
      </c>
      <c r="AK26" s="11"/>
      <c r="AL26" s="7"/>
    </row>
    <row r="27" spans="1:41" ht="14.45" customHeight="1" x14ac:dyDescent="0.25">
      <c r="A27" s="33" t="s">
        <v>47</v>
      </c>
      <c r="B27" s="33" t="s">
        <v>0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I27" s="23" t="s">
        <v>41</v>
      </c>
      <c r="AJ27" s="20">
        <f>COUNTIF(C22:AG22,"B")+COUNTIF(C22:AG22,"S")</f>
        <v>0</v>
      </c>
      <c r="AK27" s="12"/>
    </row>
    <row r="28" spans="1:41" ht="14.45" customHeight="1" x14ac:dyDescent="0.25">
      <c r="A28" s="5" t="s">
        <v>5</v>
      </c>
      <c r="B28" s="32" t="s">
        <v>46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I28" s="24" t="str">
        <f>B28</f>
        <v>Name 5</v>
      </c>
      <c r="AJ28" s="25"/>
      <c r="AK28" s="26"/>
      <c r="AL28" s="7"/>
    </row>
    <row r="29" spans="1:41" ht="14.45" customHeight="1" x14ac:dyDescent="0.25">
      <c r="A29" s="6" t="s">
        <v>6</v>
      </c>
      <c r="B29" s="33" t="s">
        <v>0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I29" s="23" t="s">
        <v>28</v>
      </c>
      <c r="AJ29" s="20">
        <f>COUNTIF(C28:AG28,"u")</f>
        <v>0</v>
      </c>
      <c r="AK29" s="10"/>
      <c r="AL29" s="7"/>
    </row>
    <row r="30" spans="1:41" ht="14.45" customHeight="1" x14ac:dyDescent="0.25">
      <c r="A30" s="6" t="s">
        <v>7</v>
      </c>
      <c r="B30" s="33" t="s">
        <v>0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I30" s="23" t="s">
        <v>29</v>
      </c>
      <c r="AJ30" s="20">
        <f>COUNTIF(C28:AG28,"k")</f>
        <v>0</v>
      </c>
      <c r="AK30" s="11"/>
      <c r="AL30" s="7"/>
    </row>
    <row r="31" spans="1:41" ht="14.45" customHeight="1" x14ac:dyDescent="0.25">
      <c r="A31" s="6"/>
      <c r="B31" s="33" t="s">
        <v>0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I31" s="23" t="s">
        <v>30</v>
      </c>
      <c r="AJ31" s="20">
        <f>COUNTIF(C28:AG28,"f")</f>
        <v>0</v>
      </c>
      <c r="AK31" s="11"/>
      <c r="AL31" s="7"/>
    </row>
    <row r="32" spans="1:41" ht="14.45" customHeight="1" x14ac:dyDescent="0.25">
      <c r="A32" s="6"/>
      <c r="B32" s="33" t="s">
        <v>0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I32" s="23" t="s">
        <v>31</v>
      </c>
      <c r="AJ32" s="20">
        <f>COUNTIF(C28:AG28,"a")</f>
        <v>0</v>
      </c>
      <c r="AK32" s="11"/>
      <c r="AL32" s="7"/>
    </row>
    <row r="33" spans="1:38" ht="14.45" customHeight="1" thickBot="1" x14ac:dyDescent="0.3">
      <c r="A33" s="6"/>
      <c r="B33" s="34" t="s">
        <v>0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I33" s="23" t="s">
        <v>32</v>
      </c>
      <c r="AJ33" s="20">
        <f>COUNTIF(C28:AG28,"b")</f>
        <v>0</v>
      </c>
      <c r="AK33" s="11"/>
      <c r="AL33" s="7"/>
    </row>
    <row r="34" spans="1:38" ht="14.45" customHeight="1" thickBot="1" x14ac:dyDescent="0.3">
      <c r="A34" s="28"/>
      <c r="B34" s="29" t="s">
        <v>34</v>
      </c>
      <c r="C34" s="30"/>
      <c r="D34" s="30"/>
      <c r="E34" s="30"/>
      <c r="F34" s="30">
        <f>SUM(C38:AG38)</f>
        <v>0</v>
      </c>
      <c r="G34" s="30"/>
      <c r="H34" s="30" t="s">
        <v>35</v>
      </c>
      <c r="I34" s="30"/>
      <c r="J34" s="30"/>
      <c r="K34" s="30"/>
      <c r="L34" s="30"/>
      <c r="M34" s="30"/>
      <c r="N34" s="30"/>
      <c r="O34" s="30"/>
      <c r="P34" s="30">
        <f>SUM(C39:AG39)</f>
        <v>0</v>
      </c>
      <c r="Q34" s="30"/>
      <c r="R34" s="30"/>
      <c r="S34" s="30" t="s">
        <v>38</v>
      </c>
      <c r="T34" s="30"/>
      <c r="U34" s="30"/>
      <c r="V34" s="30"/>
      <c r="W34" s="31">
        <f>COUNTIF(C5:AG9,"x")+COUNTIF(C11:AG15,"x")+COUNTIF(C17:AG21,"x")+COUNTIF(C23:AG27,"x")+COUNTIF(C29:AG33,"x")</f>
        <v>0</v>
      </c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3" t="s">
        <v>33</v>
      </c>
      <c r="AJ34" s="20">
        <f>COUNTIF(C28:AG28,"s")</f>
        <v>0</v>
      </c>
      <c r="AK34" s="12"/>
      <c r="AL34" s="7"/>
    </row>
    <row r="35" spans="1:38" ht="14.45" customHeight="1" x14ac:dyDescent="0.25">
      <c r="A35" s="3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7"/>
      <c r="AJ35" s="27"/>
      <c r="AK35" s="7"/>
      <c r="AL35" s="7"/>
    </row>
    <row r="36" spans="1:38" ht="14.45" customHeight="1" x14ac:dyDescent="0.25">
      <c r="A36" s="37" t="s">
        <v>40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7"/>
      <c r="AJ36" s="27"/>
      <c r="AK36" s="7"/>
      <c r="AL36" s="7"/>
    </row>
    <row r="37" spans="1:38" hidden="1" x14ac:dyDescent="0.25">
      <c r="A37" s="37" t="s">
        <v>39</v>
      </c>
      <c r="B37" s="27" t="s">
        <v>36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</row>
    <row r="38" spans="1:38" hidden="1" x14ac:dyDescent="0.25">
      <c r="B38" s="7"/>
      <c r="C38" s="7">
        <f>IF(COUNTIF(C$4:C$33,"x")&gt;0,1,0)</f>
        <v>0</v>
      </c>
      <c r="D38" s="7">
        <f t="shared" ref="D38:AG38" si="0">IF(COUNTIF(D$4:D$33,"x")&gt;0,1,0)</f>
        <v>0</v>
      </c>
      <c r="E38" s="7">
        <f t="shared" si="0"/>
        <v>0</v>
      </c>
      <c r="F38" s="7">
        <f t="shared" si="0"/>
        <v>0</v>
      </c>
      <c r="G38" s="7">
        <f t="shared" si="0"/>
        <v>0</v>
      </c>
      <c r="H38" s="7">
        <f t="shared" si="0"/>
        <v>0</v>
      </c>
      <c r="I38" s="7">
        <f t="shared" si="0"/>
        <v>0</v>
      </c>
      <c r="J38" s="7">
        <f t="shared" si="0"/>
        <v>0</v>
      </c>
      <c r="K38" s="7">
        <f t="shared" si="0"/>
        <v>0</v>
      </c>
      <c r="L38" s="7">
        <f t="shared" si="0"/>
        <v>0</v>
      </c>
      <c r="M38" s="7">
        <f t="shared" si="0"/>
        <v>0</v>
      </c>
      <c r="N38" s="7">
        <f t="shared" si="0"/>
        <v>0</v>
      </c>
      <c r="O38" s="7">
        <f t="shared" si="0"/>
        <v>0</v>
      </c>
      <c r="P38" s="7">
        <f t="shared" si="0"/>
        <v>0</v>
      </c>
      <c r="Q38" s="7">
        <f t="shared" si="0"/>
        <v>0</v>
      </c>
      <c r="R38" s="7">
        <f t="shared" si="0"/>
        <v>0</v>
      </c>
      <c r="S38" s="7">
        <f t="shared" si="0"/>
        <v>0</v>
      </c>
      <c r="T38" s="7">
        <f t="shared" si="0"/>
        <v>0</v>
      </c>
      <c r="U38" s="7">
        <f t="shared" si="0"/>
        <v>0</v>
      </c>
      <c r="V38" s="7">
        <f t="shared" si="0"/>
        <v>0</v>
      </c>
      <c r="W38" s="7">
        <f t="shared" si="0"/>
        <v>0</v>
      </c>
      <c r="X38" s="7">
        <f t="shared" si="0"/>
        <v>0</v>
      </c>
      <c r="Y38" s="7">
        <f t="shared" si="0"/>
        <v>0</v>
      </c>
      <c r="Z38" s="7">
        <f t="shared" si="0"/>
        <v>0</v>
      </c>
      <c r="AA38" s="7">
        <f t="shared" si="0"/>
        <v>0</v>
      </c>
      <c r="AB38" s="7">
        <f t="shared" si="0"/>
        <v>0</v>
      </c>
      <c r="AC38" s="7">
        <f t="shared" si="0"/>
        <v>0</v>
      </c>
      <c r="AD38" s="7">
        <f t="shared" si="0"/>
        <v>0</v>
      </c>
      <c r="AE38" s="7">
        <f t="shared" si="0"/>
        <v>0</v>
      </c>
      <c r="AF38" s="7">
        <f t="shared" si="0"/>
        <v>0</v>
      </c>
      <c r="AG38" s="7">
        <f t="shared" si="0"/>
        <v>0</v>
      </c>
      <c r="AH38" s="7"/>
    </row>
    <row r="39" spans="1:38" hidden="1" x14ac:dyDescent="0.25">
      <c r="B39" s="7" t="s">
        <v>37</v>
      </c>
      <c r="C39" s="7">
        <f>IF(COUNTIF($C5:$AG5,"x")&gt;0,1,0)</f>
        <v>0</v>
      </c>
      <c r="D39" s="7">
        <f>IF(COUNTIF($C6:$AG6,"x")&gt;0,1,0)</f>
        <v>0</v>
      </c>
      <c r="E39" s="7">
        <f>IF(COUNTIF($C7:$AG7,"x")&gt;0,1,0)</f>
        <v>0</v>
      </c>
      <c r="F39" s="7">
        <f>IF(COUNTIF($C8:$AG8,"x")&gt;0,1,0)</f>
        <v>0</v>
      </c>
      <c r="G39" s="7">
        <f>IF(COUNTIF($C9:$AG9,"x")&gt;0,1,0)</f>
        <v>0</v>
      </c>
      <c r="H39" s="7"/>
      <c r="I39" s="7">
        <f>IF(COUNTIF($C11:$AG11,"x")&gt;0,1,0)</f>
        <v>0</v>
      </c>
      <c r="J39" s="7">
        <f>IF(COUNTIF($C12:$AG12,"x")&gt;0,1,0)</f>
        <v>0</v>
      </c>
      <c r="K39" s="7">
        <f>IF(COUNTIF($C13:$AG13,"x")&gt;0,1,0)</f>
        <v>0</v>
      </c>
      <c r="L39" s="7">
        <f>IF(COUNTIF($C14:$AG14,"x")&gt;0,1,0)</f>
        <v>0</v>
      </c>
      <c r="M39" s="7">
        <f>IF(COUNTIF($C15:$AG15,"x")&gt;0,1,0)</f>
        <v>0</v>
      </c>
      <c r="N39" s="7"/>
      <c r="O39" s="7">
        <f>IF(COUNTIF($C17:$AG17,"x")&gt;0,1,0)</f>
        <v>0</v>
      </c>
      <c r="P39" s="7">
        <f>IF(COUNTIF($C18:$AG18,"x")&gt;0,1,0)</f>
        <v>0</v>
      </c>
      <c r="Q39" s="7">
        <f>IF(COUNTIF($C19:$AG19,"x")&gt;0,1,0)</f>
        <v>0</v>
      </c>
      <c r="R39" s="7">
        <f>IF(COUNTIF($C20:$AG20,"x")&gt;0,1,0)</f>
        <v>0</v>
      </c>
      <c r="S39" s="7">
        <f>IF(COUNTIF($C21:$AG21,"x")&gt;0,1,0)</f>
        <v>0</v>
      </c>
      <c r="T39" s="7"/>
      <c r="U39" s="7">
        <f>IF(COUNTIF($C23:$AG23,"x")&gt;0,1,0)</f>
        <v>0</v>
      </c>
      <c r="V39" s="7">
        <f>IF(COUNTIF($C24:$AG24,"x")&gt;0,1,0)</f>
        <v>0</v>
      </c>
      <c r="W39" s="7">
        <f>IF(COUNTIF($C25:$AG25,"x")&gt;0,1,0)</f>
        <v>0</v>
      </c>
      <c r="X39" s="7">
        <f>IF(COUNTIF($C26:$AG26,"x")&gt;0,1,0)</f>
        <v>0</v>
      </c>
      <c r="Y39" s="7">
        <f>IF(COUNTIF($C27:$AG27,"x")&gt;0,1,0)</f>
        <v>0</v>
      </c>
      <c r="Z39" s="7"/>
      <c r="AA39" s="7">
        <f>IF(COUNTIF($C29:$AG29,"x")&gt;0,1,0)</f>
        <v>0</v>
      </c>
      <c r="AB39" s="7">
        <f>IF(COUNTIF($C30:$AG30,"x")&gt;0,1,0)</f>
        <v>0</v>
      </c>
      <c r="AC39" s="7">
        <f>IF(COUNTIF($C31:$AG31,"x")&gt;0,1,0)</f>
        <v>0</v>
      </c>
      <c r="AD39" s="7">
        <f>IF(COUNTIF($C32:$AG32,"x")&gt;0,1,0)</f>
        <v>0</v>
      </c>
      <c r="AE39" s="7">
        <f>IF(COUNTIF($C33:$AG33,"x")&gt;0,1,0)</f>
        <v>0</v>
      </c>
      <c r="AF39" s="7"/>
      <c r="AG39" s="7"/>
      <c r="AH39" s="7"/>
    </row>
  </sheetData>
  <sheetProtection password="8031" sheet="1" objects="1" scenarios="1" selectLockedCells="1"/>
  <conditionalFormatting sqref="C3:AG3">
    <cfRule type="expression" dxfId="3" priority="6">
      <formula>VLOOKUP(C$3,Feiertage,1,0)</formula>
    </cfRule>
    <cfRule type="expression" dxfId="2" priority="11">
      <formula xml:space="preserve"> WEEKDAY(C3,2) &gt; 5</formula>
    </cfRule>
  </conditionalFormatting>
  <conditionalFormatting sqref="C4:AG33">
    <cfRule type="expression" dxfId="1" priority="5">
      <formula>VLOOKUP(C$3,Feiertage,1,0)</formula>
    </cfRule>
    <cfRule type="expression" dxfId="0" priority="10">
      <formula xml:space="preserve"> WEEKDAY(C$3,2) &gt; 5</formula>
    </cfRule>
  </conditionalFormatting>
  <pageMargins left="0.25" right="0.25" top="0.75" bottom="0.75" header="0.3" footer="0.3"/>
  <pageSetup paperSize="9" scale="95" orientation="landscape" r:id="rId1"/>
  <headerFooter>
    <oddHeader>&amp;CMonatsstatistik Stützpunkt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Tabelle1</vt:lpstr>
      <vt:lpstr>Tabelle2</vt:lpstr>
      <vt:lpstr>Tabelle3</vt:lpstr>
      <vt:lpstr>Tabelle1!Druckbereich</vt:lpstr>
      <vt:lpstr>Feiertage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Stützpunkt</dc:title>
  <dc:creator>Laura Herde</dc:creator>
  <cp:lastModifiedBy>Brunecker, Marlen | Outlaw gGmbH</cp:lastModifiedBy>
  <cp:lastPrinted>2016-09-07T06:58:27Z</cp:lastPrinted>
  <dcterms:created xsi:type="dcterms:W3CDTF">2016-08-23T18:43:19Z</dcterms:created>
  <dcterms:modified xsi:type="dcterms:W3CDTF">2021-11-18T12:09:28Z</dcterms:modified>
</cp:coreProperties>
</file>